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S:\2. SETT MAIN DUTIES\1. Conservation Credit System\3. Forms\3. PostField Forms\Transaction Packet for Debit Projects\"/>
    </mc:Choice>
  </mc:AlternateContent>
  <xr:revisionPtr revIDLastSave="0" documentId="13_ncr:1_{C07DDA47-AAF0-4AA3-B119-9EDE7683EDE5}" xr6:coauthVersionLast="47" xr6:coauthVersionMax="47" xr10:uidLastSave="{00000000-0000-0000-0000-000000000000}"/>
  <bookViews>
    <workbookView xWindow="1800" yWindow="0" windowWidth="27120" windowHeight="14535" xr2:uid="{00000000-000D-0000-FFFF-FFFF00000000}"/>
  </bookViews>
  <sheets>
    <sheet name="Contact Sheet" sheetId="2" r:id="rId1"/>
    <sheet name="Calculator"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1" i="1" l="1"/>
  <c r="N12" i="1"/>
  <c r="N13" i="1"/>
  <c r="N14" i="1"/>
  <c r="N15" i="1"/>
  <c r="N16" i="1"/>
  <c r="N17" i="1"/>
  <c r="N18" i="1"/>
  <c r="N19" i="1"/>
  <c r="N20" i="1"/>
  <c r="N21" i="1"/>
  <c r="N22" i="1"/>
  <c r="N23" i="1"/>
  <c r="N24" i="1"/>
  <c r="N25" i="1"/>
  <c r="N26" i="1"/>
  <c r="N27" i="1"/>
  <c r="N28" i="1"/>
  <c r="N29" i="1"/>
  <c r="N30" i="1"/>
  <c r="N31" i="1"/>
  <c r="N32" i="1"/>
  <c r="N10" i="1"/>
  <c r="N9" i="1"/>
  <c r="M11" i="1"/>
  <c r="M12" i="1"/>
  <c r="M13" i="1"/>
  <c r="M14" i="1"/>
  <c r="M15" i="1"/>
  <c r="M16" i="1"/>
  <c r="M17" i="1"/>
  <c r="M18" i="1"/>
  <c r="M19" i="1"/>
  <c r="M20" i="1"/>
  <c r="M21" i="1"/>
  <c r="M22" i="1"/>
  <c r="M23" i="1"/>
  <c r="M24" i="1"/>
  <c r="M25" i="1"/>
  <c r="M26" i="1"/>
  <c r="M27" i="1"/>
  <c r="M28" i="1"/>
  <c r="M29" i="1"/>
  <c r="M30" i="1"/>
  <c r="M31" i="1"/>
  <c r="M32" i="1"/>
  <c r="M10" i="1"/>
  <c r="M9" i="1"/>
  <c r="I11" i="1"/>
  <c r="I12" i="1"/>
  <c r="I13" i="1"/>
  <c r="I14" i="1"/>
  <c r="I15" i="1"/>
  <c r="I16" i="1"/>
  <c r="I17" i="1"/>
  <c r="I18" i="1"/>
  <c r="I19" i="1"/>
  <c r="I20" i="1"/>
  <c r="I21" i="1"/>
  <c r="I22" i="1"/>
  <c r="I23" i="1"/>
  <c r="I24" i="1"/>
  <c r="I25" i="1"/>
  <c r="I26" i="1"/>
  <c r="I27" i="1"/>
  <c r="I28" i="1"/>
  <c r="I29" i="1"/>
  <c r="I30" i="1"/>
  <c r="I31" i="1"/>
  <c r="I32" i="1"/>
  <c r="I10" i="1"/>
  <c r="I9" i="1"/>
  <c r="H11" i="1"/>
  <c r="H12" i="1"/>
  <c r="H13" i="1"/>
  <c r="H14" i="1"/>
  <c r="H15" i="1"/>
  <c r="H16" i="1"/>
  <c r="H17" i="1"/>
  <c r="H18" i="1"/>
  <c r="H19" i="1"/>
  <c r="H20" i="1"/>
  <c r="H21" i="1"/>
  <c r="H22" i="1"/>
  <c r="H23" i="1"/>
  <c r="H24" i="1"/>
  <c r="H25" i="1"/>
  <c r="H26" i="1"/>
  <c r="H27" i="1"/>
  <c r="H28" i="1"/>
  <c r="H29" i="1"/>
  <c r="H30" i="1"/>
  <c r="H31" i="1"/>
  <c r="H32" i="1"/>
  <c r="H10" i="1"/>
  <c r="H9" i="1"/>
  <c r="L9" i="1" l="1"/>
  <c r="E32" i="1" l="1"/>
  <c r="E31" i="1"/>
  <c r="E30" i="1"/>
  <c r="E29" i="1"/>
  <c r="E28" i="1"/>
  <c r="E27" i="1"/>
  <c r="E26" i="1"/>
  <c r="E25" i="1"/>
  <c r="E24" i="1"/>
  <c r="E23" i="1"/>
  <c r="E22" i="1"/>
  <c r="E21" i="1"/>
  <c r="E20" i="1"/>
  <c r="E19" i="1"/>
  <c r="E18" i="1"/>
  <c r="E17" i="1"/>
  <c r="E16" i="1"/>
  <c r="E15" i="1"/>
  <c r="E14" i="1"/>
  <c r="E13" i="1"/>
  <c r="E12" i="1"/>
  <c r="E11" i="1"/>
  <c r="E10" i="1"/>
  <c r="E9" i="1"/>
  <c r="G9" i="1" l="1"/>
  <c r="J9" i="1" s="1"/>
  <c r="O9" i="1" l="1"/>
  <c r="L34" i="1"/>
  <c r="G12" i="1"/>
  <c r="J12" i="1" s="1"/>
  <c r="G25" i="1"/>
  <c r="J25" i="1" s="1"/>
  <c r="G17" i="1"/>
  <c r="J17" i="1" s="1"/>
  <c r="G32" i="1"/>
  <c r="J32" i="1" s="1"/>
  <c r="G24" i="1"/>
  <c r="J24" i="1" s="1"/>
  <c r="G16" i="1"/>
  <c r="J16" i="1" s="1"/>
  <c r="G31" i="1"/>
  <c r="J31" i="1" s="1"/>
  <c r="G27" i="1"/>
  <c r="J27" i="1" s="1"/>
  <c r="G23" i="1"/>
  <c r="J23" i="1" s="1"/>
  <c r="G19" i="1"/>
  <c r="J19" i="1" s="1"/>
  <c r="G15" i="1"/>
  <c r="J15" i="1" s="1"/>
  <c r="G11" i="1"/>
  <c r="J11" i="1" s="1"/>
  <c r="G29" i="1"/>
  <c r="J29" i="1" s="1"/>
  <c r="G21" i="1"/>
  <c r="J21" i="1" s="1"/>
  <c r="G13" i="1"/>
  <c r="J13" i="1" s="1"/>
  <c r="G28" i="1"/>
  <c r="J28" i="1" s="1"/>
  <c r="G20" i="1"/>
  <c r="J20" i="1" s="1"/>
  <c r="G30" i="1"/>
  <c r="J30" i="1" s="1"/>
  <c r="G26" i="1"/>
  <c r="J26" i="1" s="1"/>
  <c r="G22" i="1"/>
  <c r="J22" i="1" s="1"/>
  <c r="G18" i="1"/>
  <c r="J18" i="1" s="1"/>
  <c r="G14" i="1"/>
  <c r="J14" i="1" s="1"/>
  <c r="G10" i="1"/>
  <c r="J10" i="1" s="1"/>
  <c r="L10" i="1"/>
  <c r="O10" i="1" s="1"/>
  <c r="L11" i="1" l="1"/>
  <c r="O11" i="1" s="1"/>
  <c r="L15" i="1"/>
  <c r="O15" i="1" s="1"/>
  <c r="L12" i="1"/>
  <c r="O12" i="1" s="1"/>
  <c r="L16" i="1" l="1"/>
  <c r="O16" i="1" s="1"/>
  <c r="L13" i="1"/>
  <c r="O13" i="1" s="1"/>
  <c r="L17" i="1" l="1"/>
  <c r="O17" i="1" s="1"/>
  <c r="L14" i="1"/>
  <c r="L18" i="1" l="1"/>
  <c r="O18" i="1" s="1"/>
  <c r="O14" i="1"/>
  <c r="L19" i="1" l="1"/>
  <c r="O19" i="1" s="1"/>
  <c r="L20" i="1" l="1"/>
  <c r="O20" i="1" s="1"/>
  <c r="L21" i="1" l="1"/>
  <c r="O21" i="1" s="1"/>
  <c r="L22" i="1" l="1"/>
  <c r="O22" i="1" s="1"/>
  <c r="L23" i="1" l="1"/>
  <c r="L24" i="1" l="1"/>
  <c r="O24" i="1" s="1"/>
  <c r="O23" i="1"/>
  <c r="L25" i="1" l="1"/>
  <c r="O25" i="1" s="1"/>
  <c r="L26" i="1" l="1"/>
  <c r="O26" i="1" s="1"/>
  <c r="L27" i="1" l="1"/>
  <c r="O27" i="1" s="1"/>
  <c r="L28" i="1" l="1"/>
  <c r="O28" i="1" s="1"/>
  <c r="L29" i="1" l="1"/>
  <c r="O29" i="1" s="1"/>
  <c r="L30" i="1" l="1"/>
  <c r="O30" i="1" s="1"/>
  <c r="L31" i="1" l="1"/>
  <c r="O31" i="1" s="1"/>
  <c r="L32" i="1" l="1"/>
  <c r="L33" i="1" s="1"/>
  <c r="O32" i="1" l="1"/>
</calcChain>
</file>

<file path=xl/sharedStrings.xml><?xml version="1.0" encoding="utf-8"?>
<sst xmlns="http://schemas.openxmlformats.org/spreadsheetml/2006/main" count="228" uniqueCount="103">
  <si>
    <t>Project</t>
  </si>
  <si>
    <t>Credits available</t>
  </si>
  <si>
    <t>Credit Project</t>
  </si>
  <si>
    <t>PMU</t>
  </si>
  <si>
    <t>BSU</t>
  </si>
  <si>
    <t>WAFWA</t>
  </si>
  <si>
    <t>Same BSU, even if in different WAFWA Mgmt. Zones</t>
  </si>
  <si>
    <t>Same PMU, even if in different WAFWA Mgmt. Zones</t>
  </si>
  <si>
    <t>Proximity Status</t>
  </si>
  <si>
    <t>When Looking at each Credit Project Individually</t>
  </si>
  <si>
    <t>When Looking at a Combination of Credit Projects</t>
  </si>
  <si>
    <t>Project Name</t>
  </si>
  <si>
    <t>SETT Member in Charge</t>
  </si>
  <si>
    <t>Organization</t>
  </si>
  <si>
    <t>Cottonwood Ranch</t>
  </si>
  <si>
    <t>Crawford Cattle - Snowstorms</t>
  </si>
  <si>
    <t>Estill Ranch</t>
  </si>
  <si>
    <t>Eureka Livestock</t>
  </si>
  <si>
    <t>Credits Available</t>
  </si>
  <si>
    <t>Northwest Great Basin (NV)</t>
  </si>
  <si>
    <t>O'Neil Basin</t>
  </si>
  <si>
    <t>Central Elko</t>
  </si>
  <si>
    <t>Santa Rosa, Tuscarora</t>
  </si>
  <si>
    <t>Massacre</t>
  </si>
  <si>
    <t>Three Bar</t>
  </si>
  <si>
    <t>Ruby</t>
  </si>
  <si>
    <t>Owyhee</t>
  </si>
  <si>
    <t>Black Rock</t>
  </si>
  <si>
    <t>Central Great Basin</t>
  </si>
  <si>
    <t>Credits to Purchase (with Proximity)</t>
  </si>
  <si>
    <t>Credit Projects with Available or Future Credits</t>
  </si>
  <si>
    <t>Credits Left in Credit Project</t>
  </si>
  <si>
    <t xml:space="preserve">If your debit project falls within 25 miles of one of the above boundaries (PMU, BSU, WAFWA Management Zone), a 25 mile buffer will be drawn around the debit project area and credits may be purchased in the area that gets encompassed across any of the boundaries with no additional factor value being applied.  </t>
  </si>
  <si>
    <t>Credit Project is within 25 miles of Debit Project</t>
  </si>
  <si>
    <t>If the debit and credit sites are located within the same BSU, they are considered to be connected through regional populations.</t>
  </si>
  <si>
    <t>If the debit and credit sites are located within one PMU, they are considered to be relevant to a single population.</t>
  </si>
  <si>
    <t xml:space="preserve">If the debit and credit sites are located within the same WAFWA management zone, but not the same BSU, they are considered to be connected through regional population dispersal. </t>
  </si>
  <si>
    <t xml:space="preserve">Finally, if the debit and credit sites are located in different WAFWA management zones they are considered to have no population connection. </t>
  </si>
  <si>
    <t>Fillable</t>
  </si>
  <si>
    <t>Calculations</t>
  </si>
  <si>
    <t>FYI</t>
  </si>
  <si>
    <t>Debit Project</t>
  </si>
  <si>
    <t xml:space="preserve">Remaining Debits </t>
  </si>
  <si>
    <t xml:space="preserve"> Total Credits to Purchase</t>
  </si>
  <si>
    <t xml:space="preserve"> Average Proximity Factor</t>
  </si>
  <si>
    <t>Term Length (years)*</t>
  </si>
  <si>
    <t>Proximity Factor**</t>
  </si>
  <si>
    <t>**See Section 2.2.2 of the CCS Manual for more information.</t>
  </si>
  <si>
    <t>*See Section 2.5.4 of the CCS Manual for more information.</t>
  </si>
  <si>
    <t>NOTE: There may be some differentiations due to rounding throughout the formulas</t>
  </si>
  <si>
    <t>Actual Debits Offset (without Proximity)</t>
  </si>
  <si>
    <t xml:space="preserve">Notes </t>
  </si>
  <si>
    <t>Total Debits</t>
  </si>
  <si>
    <t>Term Length = Project duration + 10 years for rehabilitation; or "Permanent"</t>
  </si>
  <si>
    <t>Calico Mountain</t>
  </si>
  <si>
    <t>Owl Creek Ranch</t>
  </si>
  <si>
    <t>Foster Ranch</t>
  </si>
  <si>
    <t>Santa Rosa</t>
  </si>
  <si>
    <t>South Fork</t>
  </si>
  <si>
    <t>Contact SETT for Information</t>
  </si>
  <si>
    <t>Same WAFWA Mgmt. Zone, different PMU, BSU</t>
  </si>
  <si>
    <t>Different WAFWA Mgmt. Zone, PMU, BSU</t>
  </si>
  <si>
    <t>Little High Rock</t>
  </si>
  <si>
    <t>Mary's River Ranch</t>
  </si>
  <si>
    <t>Ruby Valley, South Fork</t>
  </si>
  <si>
    <t>Zunino Ranch</t>
  </si>
  <si>
    <t>III</t>
  </si>
  <si>
    <t>IV</t>
  </si>
  <si>
    <t>V</t>
  </si>
  <si>
    <t>Washoe Livestock</t>
  </si>
  <si>
    <t>Lassen/South Washoe</t>
  </si>
  <si>
    <t>Buffalo/Skedaddle</t>
  </si>
  <si>
    <t>Mary's River Ranch 2</t>
  </si>
  <si>
    <t>Skyler Monaghan</t>
  </si>
  <si>
    <t>TBD</t>
  </si>
  <si>
    <t>West IL Ranch</t>
  </si>
  <si>
    <t>All Acres Conserved</t>
  </si>
  <si>
    <t>Desert</t>
  </si>
  <si>
    <t>Adobe Peak</t>
  </si>
  <si>
    <t>North Fork</t>
  </si>
  <si>
    <t>Humboldt Ranch - Hot Lake</t>
  </si>
  <si>
    <t>Tuscarora</t>
  </si>
  <si>
    <t>East IL Ranch</t>
  </si>
  <si>
    <t>Desert, Tuscarora</t>
  </si>
  <si>
    <t>Uhart Ranch</t>
  </si>
  <si>
    <t>Halstead Forsgren Ranch</t>
  </si>
  <si>
    <t>Saval Ranch</t>
  </si>
  <si>
    <t xml:space="preserve">Acres </t>
  </si>
  <si>
    <t>Humboldt Ranch - Toe Jam</t>
  </si>
  <si>
    <t>Pole Canyon Ranch</t>
  </si>
  <si>
    <t>RDD Ranch</t>
  </si>
  <si>
    <t>Pine Forest, Black Rock</t>
  </si>
  <si>
    <t>Barnes Huntington</t>
  </si>
  <si>
    <t>Sarah Hale</t>
  </si>
  <si>
    <t>Quinn, Butte/Buck/White Pine</t>
  </si>
  <si>
    <t>Memory Ranches</t>
  </si>
  <si>
    <t>Barnes Smith</t>
  </si>
  <si>
    <t>Barnes Home</t>
  </si>
  <si>
    <t>Boies Ranch</t>
  </si>
  <si>
    <t>Snake, O'Neil Basin</t>
  </si>
  <si>
    <t>Fish Creek Ranch</t>
  </si>
  <si>
    <t>Diamond</t>
  </si>
  <si>
    <t xml:space="preserve">This product was updated 02/01/2026. Please check http://sagebrusheco.nv.gov/CCS/CCS_Tools to ensure this is the most up to date document.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</si>
</sst>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b/>
      <sz val="18"/>
      <color theme="1"/>
      <name val="Calibri"/>
      <family val="2"/>
      <scheme val="minor"/>
    </font>
    <font>
      <b/>
      <sz val="9"/>
      <color theme="1"/>
      <name val="Calibri"/>
      <family val="2"/>
      <scheme val="minor"/>
    </font>
    <font>
      <sz val="10"/>
      <color rgb="FF000000"/>
      <name val="Calibri"/>
    </font>
  </fonts>
  <fills count="7">
    <fill>
      <patternFill patternType="none"/>
    </fill>
    <fill>
      <patternFill patternType="gray125"/>
    </fill>
    <fill>
      <patternFill patternType="solid">
        <fgColor theme="9"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7"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46">
    <xf numFmtId="0" fontId="0" fillId="0" borderId="0" xfId="0"/>
    <xf numFmtId="0" fontId="0" fillId="2" borderId="1" xfId="0" applyFill="1" applyBorder="1"/>
    <xf numFmtId="0" fontId="0" fillId="4" borderId="1" xfId="0" applyFill="1" applyBorder="1"/>
    <xf numFmtId="1" fontId="0" fillId="4" borderId="1" xfId="0" applyNumberFormat="1" applyFill="1" applyBorder="1"/>
    <xf numFmtId="0" fontId="1" fillId="0" borderId="1" xfId="0" applyFont="1" applyBorder="1"/>
    <xf numFmtId="1" fontId="0" fillId="3" borderId="1" xfId="0" applyNumberFormat="1" applyFill="1" applyBorder="1"/>
    <xf numFmtId="0" fontId="1" fillId="0" borderId="1" xfId="0" applyFont="1" applyBorder="1" applyAlignment="1">
      <alignment horizontal="left"/>
    </xf>
    <xf numFmtId="0" fontId="3" fillId="0" borderId="1" xfId="0" applyFont="1" applyBorder="1"/>
    <xf numFmtId="2" fontId="0" fillId="0" borderId="0" xfId="0" applyNumberFormat="1"/>
    <xf numFmtId="2" fontId="0" fillId="4" borderId="1" xfId="0" applyNumberFormat="1" applyFill="1" applyBorder="1"/>
    <xf numFmtId="0" fontId="0" fillId="2" borderId="1" xfId="0" applyFill="1" applyBorder="1" applyProtection="1">
      <protection locked="0"/>
    </xf>
    <xf numFmtId="0" fontId="2" fillId="2" borderId="1" xfId="0" applyFont="1" applyFill="1" applyBorder="1" applyAlignment="1" applyProtection="1">
      <alignment horizontal="right"/>
      <protection locked="0"/>
    </xf>
    <xf numFmtId="0" fontId="0" fillId="2" borderId="1" xfId="0" applyFill="1" applyBorder="1" applyAlignment="1" applyProtection="1">
      <alignment horizontal="right"/>
      <protection locked="0"/>
    </xf>
    <xf numFmtId="1" fontId="0" fillId="5" borderId="1" xfId="0" applyNumberFormat="1" applyFill="1" applyBorder="1"/>
    <xf numFmtId="0" fontId="0" fillId="5" borderId="1" xfId="0" applyFill="1" applyBorder="1"/>
    <xf numFmtId="0" fontId="0" fillId="0" borderId="0" xfId="0" applyAlignment="1">
      <alignment horizontal="right"/>
    </xf>
    <xf numFmtId="14" fontId="0" fillId="0" borderId="0" xfId="0" applyNumberFormat="1"/>
    <xf numFmtId="0" fontId="1" fillId="0" borderId="1" xfId="0" applyFont="1" applyBorder="1" applyAlignment="1">
      <alignment horizontal="center"/>
    </xf>
    <xf numFmtId="0" fontId="0" fillId="4" borderId="1" xfId="0" applyFill="1" applyBorder="1" applyAlignment="1">
      <alignment horizontal="center"/>
    </xf>
    <xf numFmtId="0" fontId="1" fillId="0" borderId="0" xfId="0" applyFont="1"/>
    <xf numFmtId="0" fontId="1" fillId="0" borderId="0" xfId="0" applyFont="1" applyAlignment="1">
      <alignment horizontal="left"/>
    </xf>
    <xf numFmtId="2" fontId="0" fillId="3" borderId="1" xfId="0" applyNumberFormat="1" applyFill="1" applyBorder="1"/>
    <xf numFmtId="0" fontId="3" fillId="0" borderId="5" xfId="0" applyFont="1" applyBorder="1"/>
    <xf numFmtId="0" fontId="2" fillId="2" borderId="1" xfId="0" applyFont="1" applyFill="1" applyBorder="1" applyAlignment="1" applyProtection="1">
      <alignment horizontal="center"/>
      <protection locked="0"/>
    </xf>
    <xf numFmtId="0" fontId="1" fillId="0" borderId="3" xfId="0" applyFont="1" applyBorder="1" applyAlignment="1">
      <alignment horizontal="center"/>
    </xf>
    <xf numFmtId="0" fontId="3" fillId="0" borderId="3" xfId="0" applyFont="1" applyBorder="1" applyAlignment="1">
      <alignment horizontal="center"/>
    </xf>
    <xf numFmtId="0" fontId="1" fillId="0" borderId="0" xfId="0" applyFont="1" applyAlignment="1">
      <alignment horizontal="center"/>
    </xf>
    <xf numFmtId="0" fontId="0" fillId="0" borderId="0" xfId="0" applyAlignment="1">
      <alignment horizontal="center"/>
    </xf>
    <xf numFmtId="0" fontId="0" fillId="4" borderId="8" xfId="0" applyFill="1" applyBorder="1" applyAlignment="1">
      <alignment horizontal="center"/>
    </xf>
    <xf numFmtId="3" fontId="6" fillId="6" borderId="1" xfId="0" applyNumberFormat="1" applyFont="1" applyFill="1" applyBorder="1" applyAlignment="1">
      <alignment horizontal="center" wrapText="1" readingOrder="1"/>
    </xf>
    <xf numFmtId="0" fontId="6" fillId="6" borderId="1" xfId="0" applyFont="1" applyFill="1" applyBorder="1" applyAlignment="1">
      <alignment horizontal="center" wrapText="1" readingOrder="1"/>
    </xf>
    <xf numFmtId="3" fontId="0" fillId="4" borderId="8" xfId="0" applyNumberFormat="1" applyFill="1" applyBorder="1" applyAlignment="1">
      <alignment horizontal="center"/>
    </xf>
    <xf numFmtId="0" fontId="5" fillId="0" borderId="0" xfId="0" applyFont="1" applyAlignment="1">
      <alignment horizontal="left"/>
    </xf>
    <xf numFmtId="0" fontId="4" fillId="0" borderId="0" xfId="0" applyFont="1" applyAlignment="1">
      <alignment horizontal="right"/>
    </xf>
    <xf numFmtId="0" fontId="3" fillId="0" borderId="3" xfId="0" applyFont="1" applyBorder="1" applyAlignment="1">
      <alignment horizontal="center"/>
    </xf>
    <xf numFmtId="0" fontId="3" fillId="0" borderId="7" xfId="0" applyFont="1" applyBorder="1" applyAlignment="1">
      <alignment horizontal="center"/>
    </xf>
    <xf numFmtId="0" fontId="1" fillId="0" borderId="1" xfId="0" applyFont="1" applyBorder="1" applyAlignment="1">
      <alignment horizontal="center"/>
    </xf>
    <xf numFmtId="0" fontId="1" fillId="0" borderId="3" xfId="0" applyFont="1" applyBorder="1" applyAlignment="1">
      <alignment horizontal="center"/>
    </xf>
    <xf numFmtId="0" fontId="1" fillId="0" borderId="7" xfId="0" applyFont="1" applyBorder="1" applyAlignment="1">
      <alignment horizontal="center"/>
    </xf>
    <xf numFmtId="0" fontId="3" fillId="0" borderId="9" xfId="0" applyFont="1" applyBorder="1" applyAlignment="1">
      <alignment horizontal="center"/>
    </xf>
    <xf numFmtId="0" fontId="0" fillId="0" borderId="2" xfId="0" applyBorder="1" applyAlignment="1">
      <alignment horizontal="center"/>
    </xf>
    <xf numFmtId="0" fontId="1" fillId="0" borderId="6" xfId="0" applyFont="1" applyBorder="1" applyAlignment="1">
      <alignment horizontal="left"/>
    </xf>
    <xf numFmtId="0" fontId="1" fillId="0" borderId="0" xfId="0" applyFont="1" applyAlignment="1">
      <alignment horizontal="left"/>
    </xf>
    <xf numFmtId="0" fontId="3" fillId="0" borderId="4" xfId="0" applyFont="1" applyBorder="1" applyAlignment="1">
      <alignment horizontal="left"/>
    </xf>
    <xf numFmtId="0" fontId="3" fillId="0" borderId="5" xfId="0" applyFont="1" applyBorder="1" applyAlignment="1">
      <alignment horizontal="left"/>
    </xf>
    <xf numFmtId="0" fontId="0" fillId="2" borderId="1" xfId="0"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19050</xdr:rowOff>
    </xdr:from>
    <xdr:to>
      <xdr:col>0</xdr:col>
      <xdr:colOff>762000</xdr:colOff>
      <xdr:row>1</xdr:row>
      <xdr:rowOff>132094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23825" y="19050"/>
          <a:ext cx="638175" cy="655969"/>
        </a:xfrm>
        <a:prstGeom prst="ellipse">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36"/>
  <sheetViews>
    <sheetView tabSelected="1" zoomScale="90" zoomScaleNormal="90" workbookViewId="0">
      <pane xSplit="1" ySplit="6" topLeftCell="B7" activePane="bottomRight" state="frozen"/>
      <selection pane="topRight" activeCell="B1" sqref="B1"/>
      <selection pane="bottomLeft" activeCell="A4" sqref="A4"/>
      <selection pane="bottomRight" activeCell="C4" sqref="C4:F4"/>
    </sheetView>
  </sheetViews>
  <sheetFormatPr defaultRowHeight="15" x14ac:dyDescent="0.25"/>
  <cols>
    <col min="1" max="2" width="29.140625" customWidth="1"/>
    <col min="3" max="3" width="23.5703125" customWidth="1"/>
    <col min="4" max="4" width="9.42578125" customWidth="1"/>
    <col min="5" max="6" width="28.5703125" bestFit="1" customWidth="1"/>
    <col min="7" max="7" width="26.7109375" bestFit="1" customWidth="1"/>
    <col min="8" max="8" width="22.28515625" bestFit="1" customWidth="1"/>
    <col min="9" max="9" width="34.7109375" customWidth="1"/>
    <col min="10" max="10" width="18.85546875" customWidth="1"/>
  </cols>
  <sheetData>
    <row r="1" spans="1:10" ht="42.75" customHeight="1" x14ac:dyDescent="0.35">
      <c r="A1" s="33" t="s">
        <v>30</v>
      </c>
      <c r="B1" s="33"/>
      <c r="C1" s="33"/>
      <c r="I1" s="15"/>
      <c r="J1" s="16"/>
    </row>
    <row r="2" spans="1:10" ht="11.25" customHeight="1" x14ac:dyDescent="0.25"/>
    <row r="3" spans="1:10" x14ac:dyDescent="0.25">
      <c r="C3" s="17" t="s">
        <v>41</v>
      </c>
      <c r="D3" s="17" t="s">
        <v>5</v>
      </c>
      <c r="E3" s="17" t="s">
        <v>4</v>
      </c>
      <c r="F3" s="17" t="s">
        <v>3</v>
      </c>
      <c r="G3" s="26"/>
    </row>
    <row r="4" spans="1:10" x14ac:dyDescent="0.25">
      <c r="C4" s="23"/>
      <c r="D4" s="23"/>
      <c r="E4" s="45"/>
      <c r="F4" s="23"/>
      <c r="G4" s="27"/>
    </row>
    <row r="5" spans="1:10" ht="15.75" customHeight="1" x14ac:dyDescent="0.25">
      <c r="A5" s="34" t="s">
        <v>11</v>
      </c>
      <c r="B5" s="34" t="s">
        <v>18</v>
      </c>
      <c r="C5" s="37" t="s">
        <v>87</v>
      </c>
      <c r="D5" s="36" t="s">
        <v>8</v>
      </c>
      <c r="E5" s="36"/>
      <c r="F5" s="36"/>
      <c r="G5" s="36"/>
      <c r="H5" s="34" t="s">
        <v>12</v>
      </c>
    </row>
    <row r="6" spans="1:10" x14ac:dyDescent="0.25">
      <c r="A6" s="35"/>
      <c r="B6" s="35"/>
      <c r="C6" s="38"/>
      <c r="D6" s="24" t="s">
        <v>5</v>
      </c>
      <c r="E6" s="24" t="s">
        <v>4</v>
      </c>
      <c r="F6" s="24" t="s">
        <v>3</v>
      </c>
      <c r="G6" s="25" t="s">
        <v>13</v>
      </c>
      <c r="H6" s="39"/>
    </row>
    <row r="7" spans="1:10" x14ac:dyDescent="0.25">
      <c r="A7" s="28" t="s">
        <v>14</v>
      </c>
      <c r="B7" s="29">
        <v>553</v>
      </c>
      <c r="C7" s="28">
        <v>685</v>
      </c>
      <c r="D7" s="28" t="s">
        <v>67</v>
      </c>
      <c r="E7" s="28" t="s">
        <v>21</v>
      </c>
      <c r="F7" s="28" t="s">
        <v>20</v>
      </c>
      <c r="G7" s="18" t="s">
        <v>59</v>
      </c>
      <c r="H7" s="18" t="s">
        <v>73</v>
      </c>
    </row>
    <row r="8" spans="1:10" x14ac:dyDescent="0.25">
      <c r="A8" s="28" t="s">
        <v>75</v>
      </c>
      <c r="B8" s="29">
        <v>512</v>
      </c>
      <c r="C8" s="28" t="s">
        <v>76</v>
      </c>
      <c r="D8" s="28" t="s">
        <v>67</v>
      </c>
      <c r="E8" s="28" t="s">
        <v>26</v>
      </c>
      <c r="F8" s="28" t="s">
        <v>77</v>
      </c>
      <c r="G8" s="18" t="s">
        <v>59</v>
      </c>
      <c r="H8" s="18" t="s">
        <v>93</v>
      </c>
    </row>
    <row r="9" spans="1:10" x14ac:dyDescent="0.25">
      <c r="A9" s="28" t="s">
        <v>15</v>
      </c>
      <c r="B9" s="29">
        <v>1187</v>
      </c>
      <c r="C9" s="28">
        <v>6598</v>
      </c>
      <c r="D9" s="28" t="s">
        <v>67</v>
      </c>
      <c r="E9" s="28" t="s">
        <v>26</v>
      </c>
      <c r="F9" s="28" t="s">
        <v>22</v>
      </c>
      <c r="G9" s="18" t="s">
        <v>59</v>
      </c>
      <c r="H9" s="18" t="s">
        <v>73</v>
      </c>
    </row>
    <row r="10" spans="1:10" x14ac:dyDescent="0.25">
      <c r="A10" s="28" t="s">
        <v>16</v>
      </c>
      <c r="B10" s="29">
        <v>38</v>
      </c>
      <c r="C10" s="28">
        <v>804</v>
      </c>
      <c r="D10" s="28" t="s">
        <v>68</v>
      </c>
      <c r="E10" s="28" t="s">
        <v>19</v>
      </c>
      <c r="F10" s="28" t="s">
        <v>23</v>
      </c>
      <c r="G10" s="18" t="s">
        <v>59</v>
      </c>
      <c r="H10" s="18" t="s">
        <v>73</v>
      </c>
    </row>
    <row r="11" spans="1:10" x14ac:dyDescent="0.25">
      <c r="A11" s="28" t="s">
        <v>17</v>
      </c>
      <c r="B11" s="29">
        <v>1742</v>
      </c>
      <c r="C11" s="28">
        <v>1623</v>
      </c>
      <c r="D11" s="28" t="s">
        <v>66</v>
      </c>
      <c r="E11" s="28" t="s">
        <v>28</v>
      </c>
      <c r="F11" s="28" t="s">
        <v>24</v>
      </c>
      <c r="G11" s="28" t="s">
        <v>59</v>
      </c>
      <c r="H11" s="18" t="s">
        <v>73</v>
      </c>
    </row>
    <row r="12" spans="1:10" x14ac:dyDescent="0.25">
      <c r="A12" s="28" t="s">
        <v>78</v>
      </c>
      <c r="B12" s="29">
        <v>2085</v>
      </c>
      <c r="C12" s="28">
        <v>6726</v>
      </c>
      <c r="D12" s="28" t="s">
        <v>67</v>
      </c>
      <c r="E12" s="28" t="s">
        <v>21</v>
      </c>
      <c r="F12" s="28" t="s">
        <v>79</v>
      </c>
      <c r="G12" s="28" t="s">
        <v>59</v>
      </c>
      <c r="H12" s="18" t="s">
        <v>93</v>
      </c>
    </row>
    <row r="13" spans="1:10" x14ac:dyDescent="0.25">
      <c r="A13" s="28" t="s">
        <v>80</v>
      </c>
      <c r="B13" s="30">
        <v>694</v>
      </c>
      <c r="C13" s="28">
        <v>198</v>
      </c>
      <c r="D13" s="28" t="s">
        <v>67</v>
      </c>
      <c r="E13" s="28" t="s">
        <v>26</v>
      </c>
      <c r="F13" s="28" t="s">
        <v>81</v>
      </c>
      <c r="G13" s="28" t="s">
        <v>59</v>
      </c>
      <c r="H13" s="18" t="s">
        <v>93</v>
      </c>
    </row>
    <row r="14" spans="1:10" x14ac:dyDescent="0.25">
      <c r="A14" s="28" t="s">
        <v>69</v>
      </c>
      <c r="B14" s="30">
        <v>171</v>
      </c>
      <c r="C14" s="28">
        <v>797</v>
      </c>
      <c r="D14" s="28" t="s">
        <v>68</v>
      </c>
      <c r="E14" s="28" t="s">
        <v>70</v>
      </c>
      <c r="F14" s="28" t="s">
        <v>71</v>
      </c>
      <c r="G14" s="28" t="s">
        <v>59</v>
      </c>
      <c r="H14" s="18" t="s">
        <v>73</v>
      </c>
    </row>
    <row r="15" spans="1:10" x14ac:dyDescent="0.25">
      <c r="A15" s="28" t="s">
        <v>88</v>
      </c>
      <c r="B15" s="29">
        <v>1923</v>
      </c>
      <c r="C15" s="31">
        <v>5334</v>
      </c>
      <c r="D15" s="28" t="s">
        <v>67</v>
      </c>
      <c r="E15" s="28" t="s">
        <v>26</v>
      </c>
      <c r="F15" s="28" t="s">
        <v>81</v>
      </c>
      <c r="G15" s="28" t="s">
        <v>59</v>
      </c>
      <c r="H15" s="18" t="s">
        <v>93</v>
      </c>
    </row>
    <row r="16" spans="1:10" x14ac:dyDescent="0.25">
      <c r="A16" s="28" t="s">
        <v>82</v>
      </c>
      <c r="B16" s="29">
        <v>7429</v>
      </c>
      <c r="C16" s="31">
        <v>17143</v>
      </c>
      <c r="D16" s="28" t="s">
        <v>67</v>
      </c>
      <c r="E16" s="28" t="s">
        <v>26</v>
      </c>
      <c r="F16" s="28" t="s">
        <v>83</v>
      </c>
      <c r="G16" s="28" t="s">
        <v>59</v>
      </c>
      <c r="H16" s="18" t="s">
        <v>93</v>
      </c>
    </row>
    <row r="17" spans="1:8" x14ac:dyDescent="0.25">
      <c r="A17" s="28" t="s">
        <v>54</v>
      </c>
      <c r="B17" s="29">
        <v>3255</v>
      </c>
      <c r="C17" s="31">
        <v>5120</v>
      </c>
      <c r="D17" s="28" t="s">
        <v>67</v>
      </c>
      <c r="E17" s="28" t="s">
        <v>26</v>
      </c>
      <c r="F17" s="28" t="s">
        <v>57</v>
      </c>
      <c r="G17" s="28" t="s">
        <v>59</v>
      </c>
      <c r="H17" s="18" t="s">
        <v>73</v>
      </c>
    </row>
    <row r="18" spans="1:8" x14ac:dyDescent="0.25">
      <c r="A18" s="28" t="s">
        <v>55</v>
      </c>
      <c r="B18" s="29">
        <v>1279</v>
      </c>
      <c r="C18" s="31">
        <v>4125</v>
      </c>
      <c r="D18" s="28" t="s">
        <v>66</v>
      </c>
      <c r="E18" s="28" t="s">
        <v>25</v>
      </c>
      <c r="F18" s="28" t="s">
        <v>58</v>
      </c>
      <c r="G18" s="28" t="s">
        <v>59</v>
      </c>
      <c r="H18" s="18" t="s">
        <v>73</v>
      </c>
    </row>
    <row r="19" spans="1:8" x14ac:dyDescent="0.25">
      <c r="A19" s="28" t="s">
        <v>56</v>
      </c>
      <c r="B19" s="29">
        <v>1624</v>
      </c>
      <c r="C19" s="31">
        <v>6170</v>
      </c>
      <c r="D19" s="28" t="s">
        <v>68</v>
      </c>
      <c r="E19" s="28" t="s">
        <v>27</v>
      </c>
      <c r="F19" s="28" t="s">
        <v>27</v>
      </c>
      <c r="G19" s="28" t="s">
        <v>59</v>
      </c>
      <c r="H19" s="18" t="s">
        <v>73</v>
      </c>
    </row>
    <row r="20" spans="1:8" x14ac:dyDescent="0.25">
      <c r="A20" s="28" t="s">
        <v>62</v>
      </c>
      <c r="B20" s="30">
        <v>56</v>
      </c>
      <c r="C20" s="28">
        <v>322</v>
      </c>
      <c r="D20" s="28" t="s">
        <v>68</v>
      </c>
      <c r="E20" s="28" t="s">
        <v>19</v>
      </c>
      <c r="F20" s="28" t="s">
        <v>23</v>
      </c>
      <c r="G20" s="28" t="s">
        <v>59</v>
      </c>
      <c r="H20" s="18" t="s">
        <v>73</v>
      </c>
    </row>
    <row r="21" spans="1:8" x14ac:dyDescent="0.25">
      <c r="A21" s="28" t="s">
        <v>89</v>
      </c>
      <c r="B21" s="30">
        <v>435</v>
      </c>
      <c r="C21" s="31">
        <v>2070</v>
      </c>
      <c r="D21" s="28" t="s">
        <v>67</v>
      </c>
      <c r="E21" s="28" t="s">
        <v>25</v>
      </c>
      <c r="F21" s="28" t="s">
        <v>64</v>
      </c>
      <c r="G21" s="28" t="s">
        <v>59</v>
      </c>
      <c r="H21" s="18" t="s">
        <v>73</v>
      </c>
    </row>
    <row r="22" spans="1:8" x14ac:dyDescent="0.25">
      <c r="A22" s="28" t="s">
        <v>63</v>
      </c>
      <c r="B22" s="30">
        <v>361</v>
      </c>
      <c r="C22" s="31">
        <v>1565</v>
      </c>
      <c r="D22" s="28" t="s">
        <v>67</v>
      </c>
      <c r="E22" s="28" t="s">
        <v>21</v>
      </c>
      <c r="F22" s="28" t="s">
        <v>20</v>
      </c>
      <c r="G22" s="28" t="s">
        <v>59</v>
      </c>
      <c r="H22" s="18" t="s">
        <v>73</v>
      </c>
    </row>
    <row r="23" spans="1:8" x14ac:dyDescent="0.25">
      <c r="A23" s="28" t="s">
        <v>65</v>
      </c>
      <c r="B23" s="29">
        <v>2766</v>
      </c>
      <c r="C23" s="31">
        <v>2879</v>
      </c>
      <c r="D23" s="28" t="s">
        <v>66</v>
      </c>
      <c r="E23" s="28" t="s">
        <v>25</v>
      </c>
      <c r="F23" s="28" t="s">
        <v>58</v>
      </c>
      <c r="G23" s="28" t="s">
        <v>59</v>
      </c>
      <c r="H23" s="18" t="s">
        <v>73</v>
      </c>
    </row>
    <row r="24" spans="1:8" x14ac:dyDescent="0.25">
      <c r="A24" s="28" t="s">
        <v>72</v>
      </c>
      <c r="B24" s="29">
        <v>30476</v>
      </c>
      <c r="C24" s="31">
        <v>53666</v>
      </c>
      <c r="D24" s="28" t="s">
        <v>67</v>
      </c>
      <c r="E24" s="28" t="s">
        <v>21</v>
      </c>
      <c r="F24" s="28" t="s">
        <v>20</v>
      </c>
      <c r="G24" s="28" t="s">
        <v>59</v>
      </c>
      <c r="H24" s="18" t="s">
        <v>73</v>
      </c>
    </row>
    <row r="25" spans="1:8" x14ac:dyDescent="0.25">
      <c r="A25" s="28" t="s">
        <v>84</v>
      </c>
      <c r="B25" s="30">
        <v>804</v>
      </c>
      <c r="C25" s="28">
        <v>693</v>
      </c>
      <c r="D25" s="28" t="s">
        <v>67</v>
      </c>
      <c r="E25" s="28" t="s">
        <v>21</v>
      </c>
      <c r="F25" s="28" t="s">
        <v>20</v>
      </c>
      <c r="G25" s="28" t="s">
        <v>59</v>
      </c>
      <c r="H25" s="18" t="s">
        <v>73</v>
      </c>
    </row>
    <row r="26" spans="1:8" x14ac:dyDescent="0.25">
      <c r="A26" s="28" t="s">
        <v>85</v>
      </c>
      <c r="B26" s="30">
        <v>427</v>
      </c>
      <c r="C26" s="31">
        <v>2420</v>
      </c>
      <c r="D26" s="28" t="s">
        <v>66</v>
      </c>
      <c r="E26" s="28" t="s">
        <v>94</v>
      </c>
      <c r="F26" s="28" t="s">
        <v>94</v>
      </c>
      <c r="G26" s="28" t="s">
        <v>59</v>
      </c>
      <c r="H26" s="18" t="s">
        <v>73</v>
      </c>
    </row>
    <row r="27" spans="1:8" x14ac:dyDescent="0.25">
      <c r="A27" s="28" t="s">
        <v>90</v>
      </c>
      <c r="B27" s="30">
        <v>740</v>
      </c>
      <c r="C27" s="31">
        <v>1099</v>
      </c>
      <c r="D27" s="28" t="s">
        <v>68</v>
      </c>
      <c r="E27" s="28" t="s">
        <v>27</v>
      </c>
      <c r="F27" s="28" t="s">
        <v>91</v>
      </c>
      <c r="G27" s="28" t="s">
        <v>59</v>
      </c>
      <c r="H27" s="18" t="s">
        <v>73</v>
      </c>
    </row>
    <row r="28" spans="1:8" x14ac:dyDescent="0.25">
      <c r="A28" s="28" t="s">
        <v>97</v>
      </c>
      <c r="B28" s="30">
        <v>956</v>
      </c>
      <c r="C28" s="28">
        <v>690</v>
      </c>
      <c r="D28" s="28" t="s">
        <v>66</v>
      </c>
      <c r="E28" s="28" t="s">
        <v>25</v>
      </c>
      <c r="F28" s="28" t="s">
        <v>58</v>
      </c>
      <c r="G28" s="28" t="s">
        <v>59</v>
      </c>
      <c r="H28" s="18" t="s">
        <v>73</v>
      </c>
    </row>
    <row r="29" spans="1:8" x14ac:dyDescent="0.25">
      <c r="A29" s="28" t="s">
        <v>92</v>
      </c>
      <c r="B29" s="30">
        <v>520</v>
      </c>
      <c r="C29" s="28">
        <v>484</v>
      </c>
      <c r="D29" s="28" t="s">
        <v>66</v>
      </c>
      <c r="E29" s="28" t="s">
        <v>25</v>
      </c>
      <c r="F29" s="28" t="s">
        <v>58</v>
      </c>
      <c r="G29" s="28" t="s">
        <v>59</v>
      </c>
      <c r="H29" s="18" t="s">
        <v>73</v>
      </c>
    </row>
    <row r="30" spans="1:8" x14ac:dyDescent="0.25">
      <c r="A30" s="28" t="s">
        <v>96</v>
      </c>
      <c r="B30" s="30">
        <v>983</v>
      </c>
      <c r="C30" s="28">
        <v>912</v>
      </c>
      <c r="D30" s="28" t="s">
        <v>66</v>
      </c>
      <c r="E30" s="28" t="s">
        <v>25</v>
      </c>
      <c r="F30" s="28" t="s">
        <v>58</v>
      </c>
      <c r="G30" s="28" t="s">
        <v>59</v>
      </c>
      <c r="H30" s="18" t="s">
        <v>73</v>
      </c>
    </row>
    <row r="31" spans="1:8" x14ac:dyDescent="0.25">
      <c r="A31" s="28" t="s">
        <v>86</v>
      </c>
      <c r="B31" s="30" t="s">
        <v>74</v>
      </c>
      <c r="C31" s="31">
        <v>7661</v>
      </c>
      <c r="D31" s="28" t="s">
        <v>67</v>
      </c>
      <c r="E31" s="28" t="s">
        <v>21</v>
      </c>
      <c r="F31" s="28" t="s">
        <v>79</v>
      </c>
      <c r="G31" s="28" t="s">
        <v>59</v>
      </c>
      <c r="H31" s="18" t="s">
        <v>93</v>
      </c>
    </row>
    <row r="32" spans="1:8" x14ac:dyDescent="0.25">
      <c r="A32" s="28" t="s">
        <v>95</v>
      </c>
      <c r="B32" s="30" t="s">
        <v>74</v>
      </c>
      <c r="C32" s="31">
        <v>10755</v>
      </c>
      <c r="D32" s="28" t="s">
        <v>67</v>
      </c>
      <c r="E32" s="28" t="s">
        <v>25</v>
      </c>
      <c r="F32" s="28" t="s">
        <v>64</v>
      </c>
      <c r="G32" s="28" t="s">
        <v>59</v>
      </c>
      <c r="H32" s="18" t="s">
        <v>93</v>
      </c>
    </row>
    <row r="33" spans="1:8" x14ac:dyDescent="0.25">
      <c r="A33" s="28" t="s">
        <v>98</v>
      </c>
      <c r="B33" s="30" t="s">
        <v>74</v>
      </c>
      <c r="C33" s="31">
        <v>11671</v>
      </c>
      <c r="D33" s="28" t="s">
        <v>67</v>
      </c>
      <c r="E33" s="28" t="s">
        <v>21</v>
      </c>
      <c r="F33" s="28" t="s">
        <v>99</v>
      </c>
      <c r="G33" s="28" t="s">
        <v>59</v>
      </c>
      <c r="H33" s="18" t="s">
        <v>73</v>
      </c>
    </row>
    <row r="34" spans="1:8" x14ac:dyDescent="0.25">
      <c r="A34" s="28" t="s">
        <v>100</v>
      </c>
      <c r="B34" s="30" t="s">
        <v>74</v>
      </c>
      <c r="C34" s="31">
        <v>1180</v>
      </c>
      <c r="D34" s="28" t="s">
        <v>66</v>
      </c>
      <c r="E34" s="28" t="s">
        <v>28</v>
      </c>
      <c r="F34" s="28" t="s">
        <v>101</v>
      </c>
      <c r="G34" s="28" t="s">
        <v>59</v>
      </c>
      <c r="H34" s="18" t="s">
        <v>73</v>
      </c>
    </row>
    <row r="36" spans="1:8" x14ac:dyDescent="0.25">
      <c r="A36" s="32" t="s">
        <v>102</v>
      </c>
      <c r="B36" s="32"/>
      <c r="C36" s="32"/>
      <c r="D36" s="32"/>
      <c r="E36" s="32"/>
      <c r="F36" s="32"/>
      <c r="G36" s="32"/>
      <c r="H36" s="32"/>
    </row>
  </sheetData>
  <sortState xmlns:xlrd2="http://schemas.microsoft.com/office/spreadsheetml/2017/richdata2" ref="A7:I24">
    <sortCondition ref="D7:D24"/>
  </sortState>
  <mergeCells count="7">
    <mergeCell ref="A36:H36"/>
    <mergeCell ref="A1:C1"/>
    <mergeCell ref="A5:A6"/>
    <mergeCell ref="B5:B6"/>
    <mergeCell ref="D5:G5"/>
    <mergeCell ref="C5:C6"/>
    <mergeCell ref="H5:H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C41"/>
  <sheetViews>
    <sheetView workbookViewId="0">
      <selection activeCell="C15" sqref="C15"/>
    </sheetView>
  </sheetViews>
  <sheetFormatPr defaultRowHeight="15" x14ac:dyDescent="0.25"/>
  <cols>
    <col min="1" max="1" width="27.5703125" customWidth="1"/>
    <col min="2" max="2" width="24.85546875" customWidth="1"/>
    <col min="3" max="3" width="50.28515625" customWidth="1"/>
    <col min="4" max="4" width="5" customWidth="1"/>
    <col min="5" max="5" width="17.42578125" customWidth="1"/>
    <col min="6" max="6" width="5.28515625" customWidth="1"/>
    <col min="7" max="7" width="33.5703125" bestFit="1" customWidth="1"/>
    <col min="8" max="8" width="17.28515625" bestFit="1" customWidth="1"/>
    <col min="9" max="9" width="37.42578125" bestFit="1" customWidth="1"/>
    <col min="10" max="10" width="26.42578125" bestFit="1" customWidth="1"/>
    <col min="11" max="11" width="5.28515625" customWidth="1"/>
    <col min="12" max="12" width="18.140625" customWidth="1"/>
    <col min="13" max="13" width="17.28515625" bestFit="1" customWidth="1"/>
    <col min="14" max="14" width="37.42578125" bestFit="1" customWidth="1"/>
    <col min="15" max="15" width="26.42578125" bestFit="1" customWidth="1"/>
    <col min="28" max="28" width="40.28515625" hidden="1" customWidth="1"/>
    <col min="29" max="29" width="9.140625" hidden="1" customWidth="1"/>
  </cols>
  <sheetData>
    <row r="1" spans="1:29" x14ac:dyDescent="0.25">
      <c r="A1" s="4" t="s">
        <v>0</v>
      </c>
      <c r="B1" s="11"/>
      <c r="C1" s="24" t="s">
        <v>51</v>
      </c>
      <c r="G1" s="1" t="s">
        <v>38</v>
      </c>
      <c r="H1" s="2" t="s">
        <v>39</v>
      </c>
      <c r="I1" s="14" t="s">
        <v>40</v>
      </c>
    </row>
    <row r="2" spans="1:29" x14ac:dyDescent="0.25">
      <c r="A2" s="7" t="s">
        <v>52</v>
      </c>
      <c r="B2" s="11"/>
      <c r="C2" s="23"/>
      <c r="G2" s="19"/>
      <c r="AB2" t="s">
        <v>61</v>
      </c>
      <c r="AC2" s="8">
        <v>1.1499999999999999</v>
      </c>
    </row>
    <row r="3" spans="1:29" x14ac:dyDescent="0.25">
      <c r="A3" s="7" t="s">
        <v>45</v>
      </c>
      <c r="B3" s="11"/>
      <c r="C3" s="23"/>
      <c r="AB3" t="s">
        <v>60</v>
      </c>
      <c r="AC3" s="8">
        <v>1.1000000000000001</v>
      </c>
    </row>
    <row r="4" spans="1:29" x14ac:dyDescent="0.25">
      <c r="A4" s="7" t="s">
        <v>5</v>
      </c>
      <c r="B4" s="11"/>
      <c r="C4" s="23"/>
      <c r="AB4" t="s">
        <v>6</v>
      </c>
      <c r="AC4" s="8">
        <v>1.05</v>
      </c>
    </row>
    <row r="5" spans="1:29" x14ac:dyDescent="0.25">
      <c r="A5" s="7" t="s">
        <v>3</v>
      </c>
      <c r="B5" s="11"/>
      <c r="C5" s="23"/>
      <c r="AB5" t="s">
        <v>7</v>
      </c>
      <c r="AC5" s="8">
        <v>1</v>
      </c>
    </row>
    <row r="6" spans="1:29" x14ac:dyDescent="0.25">
      <c r="A6" s="7" t="s">
        <v>4</v>
      </c>
      <c r="B6" s="12"/>
      <c r="C6" s="23"/>
      <c r="AB6" t="s">
        <v>33</v>
      </c>
      <c r="AC6" s="8">
        <v>1</v>
      </c>
    </row>
    <row r="7" spans="1:29" x14ac:dyDescent="0.25">
      <c r="G7" s="40" t="s">
        <v>9</v>
      </c>
      <c r="H7" s="40"/>
      <c r="I7" s="40"/>
      <c r="J7" s="40"/>
      <c r="L7" s="40" t="s">
        <v>10</v>
      </c>
      <c r="M7" s="40"/>
      <c r="N7" s="40"/>
      <c r="O7" s="40"/>
    </row>
    <row r="8" spans="1:29" x14ac:dyDescent="0.25">
      <c r="A8" s="6" t="s">
        <v>2</v>
      </c>
      <c r="B8" s="6" t="s">
        <v>1</v>
      </c>
      <c r="C8" s="6" t="s">
        <v>8</v>
      </c>
      <c r="E8" s="4" t="s">
        <v>46</v>
      </c>
      <c r="G8" s="4" t="s">
        <v>29</v>
      </c>
      <c r="H8" s="4" t="s">
        <v>42</v>
      </c>
      <c r="I8" s="4" t="s">
        <v>50</v>
      </c>
      <c r="J8" s="4" t="s">
        <v>31</v>
      </c>
      <c r="L8" s="4" t="s">
        <v>29</v>
      </c>
      <c r="M8" s="4" t="s">
        <v>42</v>
      </c>
      <c r="N8" s="4" t="s">
        <v>50</v>
      </c>
      <c r="O8" s="4" t="s">
        <v>31</v>
      </c>
    </row>
    <row r="9" spans="1:29" x14ac:dyDescent="0.25">
      <c r="A9" s="10"/>
      <c r="B9" s="10"/>
      <c r="C9" s="10"/>
      <c r="E9" s="9" t="str">
        <f t="shared" ref="E9:E32" si="0">IF(ISBLANK(C9),"",IF(C9=$AB$2,$AC$2,IF(C9=$AB$3,$AC$3,IF(C9=$AB$4,$AC$4,IF(C9=$AB$5,$AC$5,IF(C9=$AB$6,$AC$6,))))))</f>
        <v/>
      </c>
      <c r="G9" s="3" t="str">
        <f t="shared" ref="G9:G32" si="1">IF(ISBLANK(C9),"",IF($B$2*E9&lt;=B9,$B$2*E9,IF($B$2*E9&gt;B9,B9)))</f>
        <v/>
      </c>
      <c r="H9" s="3" t="str">
        <f>IF(ISBLANK(C9),"",IF($B$2*E9&lt;=B9,0,IF($B$2*E9&gt;B9,$B$2-(B9/E9))))</f>
        <v/>
      </c>
      <c r="I9" s="13" t="str">
        <f>IF(ISBLANK(C9),"",IF($B$2*E9&lt;=B9,$B$2,IF($B$2*E9&gt;B9,(B9/E9))))</f>
        <v/>
      </c>
      <c r="J9" s="13" t="str">
        <f t="shared" ref="J9:J32" si="2">IF(ISBLANK(C9),"",B9-G9)</f>
        <v/>
      </c>
      <c r="L9" s="3" t="str">
        <f>IF(ISBLANK(C9),"",IF($B$2*E9&lt;=B9,$B$2*E9,IF($B$2*E9&gt;B9,B9)))</f>
        <v/>
      </c>
      <c r="M9" s="3" t="str">
        <f>IF(ISBLANK(C9),"",IF($B$2*E9&lt;=B9,0,IF($B$2*E9&gt;B9,$B$2-(B9/E9))))</f>
        <v/>
      </c>
      <c r="N9" s="13" t="str">
        <f>IF(ISBLANK(C9),"",IF($B$2*E9&lt;=B9,$B$2,IF($B$2*E9&gt;B9,(B9/E9))))</f>
        <v/>
      </c>
      <c r="O9" s="13" t="str">
        <f t="shared" ref="O9:O32" si="3">IF(ISBLANK(C9),"",B9-L9)</f>
        <v/>
      </c>
    </row>
    <row r="10" spans="1:29" x14ac:dyDescent="0.25">
      <c r="A10" s="10"/>
      <c r="B10" s="10"/>
      <c r="C10" s="10"/>
      <c r="E10" s="9" t="str">
        <f t="shared" si="0"/>
        <v/>
      </c>
      <c r="G10" s="3" t="str">
        <f t="shared" si="1"/>
        <v/>
      </c>
      <c r="H10" s="3" t="str">
        <f>IF(ISBLANK(C10),"",IF($B$2*E10&lt;=B10,0,IF($B$2*E10&gt;B10,$B$2-(B10/E10))))</f>
        <v/>
      </c>
      <c r="I10" s="13" t="str">
        <f>IF(ISBLANK(C10),"",IF($B$2*E10&lt;=B10,$B$2,IF($B$2*E10&gt;B10,(B10/E10))))</f>
        <v/>
      </c>
      <c r="J10" s="13" t="str">
        <f t="shared" si="2"/>
        <v/>
      </c>
      <c r="L10" s="3" t="str">
        <f t="shared" ref="L10:L32" si="4">IF(ISBLANK(C10),"",IF($M9*E10&lt;=B10,$M9*E10,IF($M9*E10&gt;B10,B10)))</f>
        <v/>
      </c>
      <c r="M10" s="3" t="str">
        <f>IF(ISBLANK(C10),"",IF($M9*E10&lt;=B10,0,IF($M9*E10&gt;B10,$M9-(B10/E10))))</f>
        <v/>
      </c>
      <c r="N10" s="13" t="str">
        <f>IF(ISBLANK(C10),"",IF($M9*E10&lt;=B10,$M9,IF($M9*E10&gt;B10,(B10/E10))))</f>
        <v/>
      </c>
      <c r="O10" s="13" t="str">
        <f t="shared" si="3"/>
        <v/>
      </c>
    </row>
    <row r="11" spans="1:29" x14ac:dyDescent="0.25">
      <c r="A11" s="10"/>
      <c r="B11" s="10"/>
      <c r="C11" s="10"/>
      <c r="E11" s="9" t="str">
        <f t="shared" si="0"/>
        <v/>
      </c>
      <c r="G11" s="3" t="str">
        <f t="shared" si="1"/>
        <v/>
      </c>
      <c r="H11" s="3" t="str">
        <f t="shared" ref="H11:H32" si="5">IF(ISBLANK(C11),"",IF($B$2*E11&lt;=B11,0,IF($B$2*E11&gt;B11,$B$2-(B11/E11))))</f>
        <v/>
      </c>
      <c r="I11" s="13" t="str">
        <f t="shared" ref="I11:I32" si="6">IF(ISBLANK(C11),"",IF($B$2*E11&lt;=B11,$B$2,IF($B$2*E11&gt;B11,(B11/E11))))</f>
        <v/>
      </c>
      <c r="J11" s="13" t="str">
        <f t="shared" si="2"/>
        <v/>
      </c>
      <c r="L11" s="3" t="str">
        <f t="shared" si="4"/>
        <v/>
      </c>
      <c r="M11" s="3" t="str">
        <f t="shared" ref="M11:M32" si="7">IF(ISBLANK(C11),"",IF($M10*E11&lt;=B11,0,IF($M10*E11&gt;B11,$M10-(B11/E11))))</f>
        <v/>
      </c>
      <c r="N11" s="13" t="str">
        <f t="shared" ref="N11:N32" si="8">IF(ISBLANK(C11),"",IF($M10*E11&lt;=B11,$M10,IF($M10*E11&gt;B11,(B11/E11))))</f>
        <v/>
      </c>
      <c r="O11" s="13" t="str">
        <f t="shared" si="3"/>
        <v/>
      </c>
    </row>
    <row r="12" spans="1:29" x14ac:dyDescent="0.25">
      <c r="A12" s="10"/>
      <c r="B12" s="10"/>
      <c r="C12" s="10"/>
      <c r="E12" s="9" t="str">
        <f t="shared" si="0"/>
        <v/>
      </c>
      <c r="G12" s="3" t="str">
        <f t="shared" si="1"/>
        <v/>
      </c>
      <c r="H12" s="3" t="str">
        <f t="shared" si="5"/>
        <v/>
      </c>
      <c r="I12" s="13" t="str">
        <f t="shared" si="6"/>
        <v/>
      </c>
      <c r="J12" s="13" t="str">
        <f t="shared" si="2"/>
        <v/>
      </c>
      <c r="L12" s="3" t="str">
        <f t="shared" si="4"/>
        <v/>
      </c>
      <c r="M12" s="3" t="str">
        <f t="shared" si="7"/>
        <v/>
      </c>
      <c r="N12" s="13" t="str">
        <f t="shared" si="8"/>
        <v/>
      </c>
      <c r="O12" s="13" t="str">
        <f t="shared" si="3"/>
        <v/>
      </c>
    </row>
    <row r="13" spans="1:29" x14ac:dyDescent="0.25">
      <c r="A13" s="10"/>
      <c r="B13" s="10"/>
      <c r="C13" s="10"/>
      <c r="E13" s="9" t="str">
        <f t="shared" si="0"/>
        <v/>
      </c>
      <c r="G13" s="3" t="str">
        <f t="shared" si="1"/>
        <v/>
      </c>
      <c r="H13" s="3" t="str">
        <f t="shared" si="5"/>
        <v/>
      </c>
      <c r="I13" s="13" t="str">
        <f t="shared" si="6"/>
        <v/>
      </c>
      <c r="J13" s="13" t="str">
        <f t="shared" si="2"/>
        <v/>
      </c>
      <c r="L13" s="3" t="str">
        <f t="shared" si="4"/>
        <v/>
      </c>
      <c r="M13" s="3" t="str">
        <f t="shared" si="7"/>
        <v/>
      </c>
      <c r="N13" s="13" t="str">
        <f t="shared" si="8"/>
        <v/>
      </c>
      <c r="O13" s="13" t="str">
        <f t="shared" si="3"/>
        <v/>
      </c>
    </row>
    <row r="14" spans="1:29" x14ac:dyDescent="0.25">
      <c r="A14" s="10"/>
      <c r="B14" s="10"/>
      <c r="C14" s="10"/>
      <c r="E14" s="9" t="str">
        <f t="shared" si="0"/>
        <v/>
      </c>
      <c r="G14" s="3" t="str">
        <f t="shared" si="1"/>
        <v/>
      </c>
      <c r="H14" s="3" t="str">
        <f t="shared" si="5"/>
        <v/>
      </c>
      <c r="I14" s="13" t="str">
        <f t="shared" si="6"/>
        <v/>
      </c>
      <c r="J14" s="13" t="str">
        <f t="shared" si="2"/>
        <v/>
      </c>
      <c r="L14" s="3" t="str">
        <f t="shared" si="4"/>
        <v/>
      </c>
      <c r="M14" s="3" t="str">
        <f t="shared" si="7"/>
        <v/>
      </c>
      <c r="N14" s="13" t="str">
        <f t="shared" si="8"/>
        <v/>
      </c>
      <c r="O14" s="13" t="str">
        <f t="shared" si="3"/>
        <v/>
      </c>
    </row>
    <row r="15" spans="1:29" x14ac:dyDescent="0.25">
      <c r="A15" s="10"/>
      <c r="B15" s="10"/>
      <c r="C15" s="10"/>
      <c r="E15" s="9" t="str">
        <f t="shared" si="0"/>
        <v/>
      </c>
      <c r="G15" s="3" t="str">
        <f t="shared" si="1"/>
        <v/>
      </c>
      <c r="H15" s="3" t="str">
        <f t="shared" si="5"/>
        <v/>
      </c>
      <c r="I15" s="13" t="str">
        <f t="shared" si="6"/>
        <v/>
      </c>
      <c r="J15" s="13" t="str">
        <f t="shared" si="2"/>
        <v/>
      </c>
      <c r="L15" s="3" t="str">
        <f t="shared" si="4"/>
        <v/>
      </c>
      <c r="M15" s="3" t="str">
        <f t="shared" si="7"/>
        <v/>
      </c>
      <c r="N15" s="13" t="str">
        <f t="shared" si="8"/>
        <v/>
      </c>
      <c r="O15" s="13" t="str">
        <f t="shared" si="3"/>
        <v/>
      </c>
    </row>
    <row r="16" spans="1:29" x14ac:dyDescent="0.25">
      <c r="A16" s="10"/>
      <c r="B16" s="10"/>
      <c r="C16" s="10"/>
      <c r="E16" s="9" t="str">
        <f t="shared" si="0"/>
        <v/>
      </c>
      <c r="G16" s="3" t="str">
        <f t="shared" si="1"/>
        <v/>
      </c>
      <c r="H16" s="3" t="str">
        <f t="shared" si="5"/>
        <v/>
      </c>
      <c r="I16" s="13" t="str">
        <f t="shared" si="6"/>
        <v/>
      </c>
      <c r="J16" s="13" t="str">
        <f t="shared" si="2"/>
        <v/>
      </c>
      <c r="L16" s="3" t="str">
        <f t="shared" si="4"/>
        <v/>
      </c>
      <c r="M16" s="3" t="str">
        <f t="shared" si="7"/>
        <v/>
      </c>
      <c r="N16" s="13" t="str">
        <f t="shared" si="8"/>
        <v/>
      </c>
      <c r="O16" s="13" t="str">
        <f t="shared" si="3"/>
        <v/>
      </c>
    </row>
    <row r="17" spans="1:15" x14ac:dyDescent="0.25">
      <c r="A17" s="10"/>
      <c r="B17" s="10"/>
      <c r="C17" s="10"/>
      <c r="E17" s="9" t="str">
        <f t="shared" si="0"/>
        <v/>
      </c>
      <c r="G17" s="3" t="str">
        <f t="shared" si="1"/>
        <v/>
      </c>
      <c r="H17" s="3" t="str">
        <f t="shared" si="5"/>
        <v/>
      </c>
      <c r="I17" s="13" t="str">
        <f t="shared" si="6"/>
        <v/>
      </c>
      <c r="J17" s="13" t="str">
        <f t="shared" si="2"/>
        <v/>
      </c>
      <c r="L17" s="3" t="str">
        <f t="shared" si="4"/>
        <v/>
      </c>
      <c r="M17" s="3" t="str">
        <f t="shared" si="7"/>
        <v/>
      </c>
      <c r="N17" s="13" t="str">
        <f t="shared" si="8"/>
        <v/>
      </c>
      <c r="O17" s="13" t="str">
        <f t="shared" si="3"/>
        <v/>
      </c>
    </row>
    <row r="18" spans="1:15" x14ac:dyDescent="0.25">
      <c r="A18" s="10"/>
      <c r="B18" s="10"/>
      <c r="C18" s="10"/>
      <c r="E18" s="9" t="str">
        <f t="shared" si="0"/>
        <v/>
      </c>
      <c r="G18" s="3" t="str">
        <f t="shared" si="1"/>
        <v/>
      </c>
      <c r="H18" s="3" t="str">
        <f t="shared" si="5"/>
        <v/>
      </c>
      <c r="I18" s="13" t="str">
        <f t="shared" si="6"/>
        <v/>
      </c>
      <c r="J18" s="13" t="str">
        <f t="shared" si="2"/>
        <v/>
      </c>
      <c r="L18" s="3" t="str">
        <f t="shared" si="4"/>
        <v/>
      </c>
      <c r="M18" s="3" t="str">
        <f t="shared" si="7"/>
        <v/>
      </c>
      <c r="N18" s="13" t="str">
        <f t="shared" si="8"/>
        <v/>
      </c>
      <c r="O18" s="13" t="str">
        <f t="shared" si="3"/>
        <v/>
      </c>
    </row>
    <row r="19" spans="1:15" x14ac:dyDescent="0.25">
      <c r="A19" s="10"/>
      <c r="B19" s="10"/>
      <c r="C19" s="10"/>
      <c r="E19" s="9" t="str">
        <f t="shared" si="0"/>
        <v/>
      </c>
      <c r="G19" s="3" t="str">
        <f t="shared" si="1"/>
        <v/>
      </c>
      <c r="H19" s="3" t="str">
        <f t="shared" si="5"/>
        <v/>
      </c>
      <c r="I19" s="13" t="str">
        <f t="shared" si="6"/>
        <v/>
      </c>
      <c r="J19" s="13" t="str">
        <f t="shared" si="2"/>
        <v/>
      </c>
      <c r="L19" s="3" t="str">
        <f t="shared" si="4"/>
        <v/>
      </c>
      <c r="M19" s="3" t="str">
        <f t="shared" si="7"/>
        <v/>
      </c>
      <c r="N19" s="13" t="str">
        <f t="shared" si="8"/>
        <v/>
      </c>
      <c r="O19" s="13" t="str">
        <f t="shared" si="3"/>
        <v/>
      </c>
    </row>
    <row r="20" spans="1:15" x14ac:dyDescent="0.25">
      <c r="A20" s="10"/>
      <c r="B20" s="10"/>
      <c r="C20" s="10"/>
      <c r="E20" s="9" t="str">
        <f t="shared" si="0"/>
        <v/>
      </c>
      <c r="G20" s="3" t="str">
        <f t="shared" si="1"/>
        <v/>
      </c>
      <c r="H20" s="3" t="str">
        <f t="shared" si="5"/>
        <v/>
      </c>
      <c r="I20" s="13" t="str">
        <f t="shared" si="6"/>
        <v/>
      </c>
      <c r="J20" s="13" t="str">
        <f t="shared" si="2"/>
        <v/>
      </c>
      <c r="L20" s="3" t="str">
        <f t="shared" si="4"/>
        <v/>
      </c>
      <c r="M20" s="3" t="str">
        <f t="shared" si="7"/>
        <v/>
      </c>
      <c r="N20" s="13" t="str">
        <f t="shared" si="8"/>
        <v/>
      </c>
      <c r="O20" s="13" t="str">
        <f t="shared" si="3"/>
        <v/>
      </c>
    </row>
    <row r="21" spans="1:15" x14ac:dyDescent="0.25">
      <c r="A21" s="10"/>
      <c r="B21" s="10"/>
      <c r="C21" s="10"/>
      <c r="E21" s="9" t="str">
        <f t="shared" si="0"/>
        <v/>
      </c>
      <c r="G21" s="3" t="str">
        <f t="shared" si="1"/>
        <v/>
      </c>
      <c r="H21" s="3" t="str">
        <f t="shared" si="5"/>
        <v/>
      </c>
      <c r="I21" s="13" t="str">
        <f t="shared" si="6"/>
        <v/>
      </c>
      <c r="J21" s="13" t="str">
        <f t="shared" si="2"/>
        <v/>
      </c>
      <c r="L21" s="3" t="str">
        <f t="shared" si="4"/>
        <v/>
      </c>
      <c r="M21" s="3" t="str">
        <f t="shared" si="7"/>
        <v/>
      </c>
      <c r="N21" s="13" t="str">
        <f t="shared" si="8"/>
        <v/>
      </c>
      <c r="O21" s="13" t="str">
        <f t="shared" si="3"/>
        <v/>
      </c>
    </row>
    <row r="22" spans="1:15" x14ac:dyDescent="0.25">
      <c r="A22" s="10"/>
      <c r="B22" s="10"/>
      <c r="C22" s="10"/>
      <c r="E22" s="9" t="str">
        <f t="shared" si="0"/>
        <v/>
      </c>
      <c r="G22" s="3" t="str">
        <f t="shared" si="1"/>
        <v/>
      </c>
      <c r="H22" s="3" t="str">
        <f t="shared" si="5"/>
        <v/>
      </c>
      <c r="I22" s="13" t="str">
        <f t="shared" si="6"/>
        <v/>
      </c>
      <c r="J22" s="13" t="str">
        <f t="shared" si="2"/>
        <v/>
      </c>
      <c r="L22" s="3" t="str">
        <f t="shared" si="4"/>
        <v/>
      </c>
      <c r="M22" s="3" t="str">
        <f t="shared" si="7"/>
        <v/>
      </c>
      <c r="N22" s="13" t="str">
        <f t="shared" si="8"/>
        <v/>
      </c>
      <c r="O22" s="13" t="str">
        <f t="shared" si="3"/>
        <v/>
      </c>
    </row>
    <row r="23" spans="1:15" x14ac:dyDescent="0.25">
      <c r="A23" s="10"/>
      <c r="B23" s="10"/>
      <c r="C23" s="10"/>
      <c r="E23" s="9" t="str">
        <f t="shared" si="0"/>
        <v/>
      </c>
      <c r="G23" s="3" t="str">
        <f t="shared" si="1"/>
        <v/>
      </c>
      <c r="H23" s="3" t="str">
        <f t="shared" si="5"/>
        <v/>
      </c>
      <c r="I23" s="13" t="str">
        <f t="shared" si="6"/>
        <v/>
      </c>
      <c r="J23" s="13" t="str">
        <f t="shared" si="2"/>
        <v/>
      </c>
      <c r="L23" s="3" t="str">
        <f t="shared" si="4"/>
        <v/>
      </c>
      <c r="M23" s="3" t="str">
        <f t="shared" si="7"/>
        <v/>
      </c>
      <c r="N23" s="13" t="str">
        <f t="shared" si="8"/>
        <v/>
      </c>
      <c r="O23" s="13" t="str">
        <f t="shared" si="3"/>
        <v/>
      </c>
    </row>
    <row r="24" spans="1:15" x14ac:dyDescent="0.25">
      <c r="A24" s="10"/>
      <c r="B24" s="10"/>
      <c r="C24" s="10"/>
      <c r="E24" s="9" t="str">
        <f t="shared" si="0"/>
        <v/>
      </c>
      <c r="G24" s="3" t="str">
        <f t="shared" si="1"/>
        <v/>
      </c>
      <c r="H24" s="3" t="str">
        <f t="shared" si="5"/>
        <v/>
      </c>
      <c r="I24" s="13" t="str">
        <f t="shared" si="6"/>
        <v/>
      </c>
      <c r="J24" s="13" t="str">
        <f t="shared" si="2"/>
        <v/>
      </c>
      <c r="L24" s="3" t="str">
        <f t="shared" si="4"/>
        <v/>
      </c>
      <c r="M24" s="3" t="str">
        <f t="shared" si="7"/>
        <v/>
      </c>
      <c r="N24" s="13" t="str">
        <f t="shared" si="8"/>
        <v/>
      </c>
      <c r="O24" s="13" t="str">
        <f t="shared" si="3"/>
        <v/>
      </c>
    </row>
    <row r="25" spans="1:15" x14ac:dyDescent="0.25">
      <c r="A25" s="10"/>
      <c r="B25" s="10"/>
      <c r="C25" s="10"/>
      <c r="E25" s="9" t="str">
        <f t="shared" si="0"/>
        <v/>
      </c>
      <c r="G25" s="3" t="str">
        <f t="shared" si="1"/>
        <v/>
      </c>
      <c r="H25" s="3" t="str">
        <f t="shared" si="5"/>
        <v/>
      </c>
      <c r="I25" s="13" t="str">
        <f t="shared" si="6"/>
        <v/>
      </c>
      <c r="J25" s="13" t="str">
        <f t="shared" si="2"/>
        <v/>
      </c>
      <c r="L25" s="3" t="str">
        <f t="shared" si="4"/>
        <v/>
      </c>
      <c r="M25" s="3" t="str">
        <f t="shared" si="7"/>
        <v/>
      </c>
      <c r="N25" s="13" t="str">
        <f t="shared" si="8"/>
        <v/>
      </c>
      <c r="O25" s="13" t="str">
        <f t="shared" si="3"/>
        <v/>
      </c>
    </row>
    <row r="26" spans="1:15" x14ac:dyDescent="0.25">
      <c r="A26" s="10"/>
      <c r="B26" s="10"/>
      <c r="C26" s="10"/>
      <c r="E26" s="9" t="str">
        <f t="shared" si="0"/>
        <v/>
      </c>
      <c r="G26" s="3" t="str">
        <f t="shared" si="1"/>
        <v/>
      </c>
      <c r="H26" s="3" t="str">
        <f t="shared" si="5"/>
        <v/>
      </c>
      <c r="I26" s="13" t="str">
        <f t="shared" si="6"/>
        <v/>
      </c>
      <c r="J26" s="13" t="str">
        <f t="shared" si="2"/>
        <v/>
      </c>
      <c r="L26" s="3" t="str">
        <f t="shared" si="4"/>
        <v/>
      </c>
      <c r="M26" s="3" t="str">
        <f t="shared" si="7"/>
        <v/>
      </c>
      <c r="N26" s="13" t="str">
        <f t="shared" si="8"/>
        <v/>
      </c>
      <c r="O26" s="13" t="str">
        <f t="shared" si="3"/>
        <v/>
      </c>
    </row>
    <row r="27" spans="1:15" x14ac:dyDescent="0.25">
      <c r="A27" s="10"/>
      <c r="B27" s="10"/>
      <c r="C27" s="10"/>
      <c r="E27" s="9" t="str">
        <f t="shared" si="0"/>
        <v/>
      </c>
      <c r="G27" s="3" t="str">
        <f t="shared" si="1"/>
        <v/>
      </c>
      <c r="H27" s="3" t="str">
        <f t="shared" si="5"/>
        <v/>
      </c>
      <c r="I27" s="13" t="str">
        <f t="shared" si="6"/>
        <v/>
      </c>
      <c r="J27" s="13" t="str">
        <f t="shared" si="2"/>
        <v/>
      </c>
      <c r="L27" s="3" t="str">
        <f t="shared" si="4"/>
        <v/>
      </c>
      <c r="M27" s="3" t="str">
        <f t="shared" si="7"/>
        <v/>
      </c>
      <c r="N27" s="13" t="str">
        <f t="shared" si="8"/>
        <v/>
      </c>
      <c r="O27" s="13" t="str">
        <f t="shared" si="3"/>
        <v/>
      </c>
    </row>
    <row r="28" spans="1:15" x14ac:dyDescent="0.25">
      <c r="A28" s="10"/>
      <c r="B28" s="10"/>
      <c r="C28" s="10"/>
      <c r="E28" s="9" t="str">
        <f t="shared" si="0"/>
        <v/>
      </c>
      <c r="G28" s="3" t="str">
        <f t="shared" si="1"/>
        <v/>
      </c>
      <c r="H28" s="3" t="str">
        <f t="shared" si="5"/>
        <v/>
      </c>
      <c r="I28" s="13" t="str">
        <f t="shared" si="6"/>
        <v/>
      </c>
      <c r="J28" s="13" t="str">
        <f t="shared" si="2"/>
        <v/>
      </c>
      <c r="L28" s="3" t="str">
        <f t="shared" si="4"/>
        <v/>
      </c>
      <c r="M28" s="3" t="str">
        <f t="shared" si="7"/>
        <v/>
      </c>
      <c r="N28" s="13" t="str">
        <f t="shared" si="8"/>
        <v/>
      </c>
      <c r="O28" s="13" t="str">
        <f t="shared" si="3"/>
        <v/>
      </c>
    </row>
    <row r="29" spans="1:15" x14ac:dyDescent="0.25">
      <c r="A29" s="10"/>
      <c r="B29" s="10"/>
      <c r="C29" s="10"/>
      <c r="E29" s="9" t="str">
        <f t="shared" si="0"/>
        <v/>
      </c>
      <c r="G29" s="3" t="str">
        <f t="shared" si="1"/>
        <v/>
      </c>
      <c r="H29" s="3" t="str">
        <f t="shared" si="5"/>
        <v/>
      </c>
      <c r="I29" s="13" t="str">
        <f t="shared" si="6"/>
        <v/>
      </c>
      <c r="J29" s="13" t="str">
        <f t="shared" si="2"/>
        <v/>
      </c>
      <c r="L29" s="3" t="str">
        <f t="shared" si="4"/>
        <v/>
      </c>
      <c r="M29" s="3" t="str">
        <f t="shared" si="7"/>
        <v/>
      </c>
      <c r="N29" s="13" t="str">
        <f t="shared" si="8"/>
        <v/>
      </c>
      <c r="O29" s="13" t="str">
        <f t="shared" si="3"/>
        <v/>
      </c>
    </row>
    <row r="30" spans="1:15" x14ac:dyDescent="0.25">
      <c r="A30" s="10"/>
      <c r="B30" s="10"/>
      <c r="C30" s="10"/>
      <c r="E30" s="9" t="str">
        <f t="shared" si="0"/>
        <v/>
      </c>
      <c r="G30" s="3" t="str">
        <f t="shared" si="1"/>
        <v/>
      </c>
      <c r="H30" s="3" t="str">
        <f t="shared" si="5"/>
        <v/>
      </c>
      <c r="I30" s="13" t="str">
        <f t="shared" si="6"/>
        <v/>
      </c>
      <c r="J30" s="13" t="str">
        <f t="shared" si="2"/>
        <v/>
      </c>
      <c r="L30" s="3" t="str">
        <f t="shared" si="4"/>
        <v/>
      </c>
      <c r="M30" s="3" t="str">
        <f t="shared" si="7"/>
        <v/>
      </c>
      <c r="N30" s="13" t="str">
        <f t="shared" si="8"/>
        <v/>
      </c>
      <c r="O30" s="13" t="str">
        <f t="shared" si="3"/>
        <v/>
      </c>
    </row>
    <row r="31" spans="1:15" x14ac:dyDescent="0.25">
      <c r="A31" s="10"/>
      <c r="B31" s="10"/>
      <c r="C31" s="10"/>
      <c r="E31" s="9" t="str">
        <f t="shared" si="0"/>
        <v/>
      </c>
      <c r="G31" s="3" t="str">
        <f t="shared" si="1"/>
        <v/>
      </c>
      <c r="H31" s="3" t="str">
        <f t="shared" si="5"/>
        <v/>
      </c>
      <c r="I31" s="13" t="str">
        <f t="shared" si="6"/>
        <v/>
      </c>
      <c r="J31" s="13" t="str">
        <f t="shared" si="2"/>
        <v/>
      </c>
      <c r="L31" s="3" t="str">
        <f t="shared" si="4"/>
        <v/>
      </c>
      <c r="M31" s="3" t="str">
        <f t="shared" si="7"/>
        <v/>
      </c>
      <c r="N31" s="13" t="str">
        <f t="shared" si="8"/>
        <v/>
      </c>
      <c r="O31" s="13" t="str">
        <f t="shared" si="3"/>
        <v/>
      </c>
    </row>
    <row r="32" spans="1:15" x14ac:dyDescent="0.25">
      <c r="A32" s="10"/>
      <c r="B32" s="10"/>
      <c r="C32" s="10"/>
      <c r="E32" s="9" t="str">
        <f t="shared" si="0"/>
        <v/>
      </c>
      <c r="G32" s="3" t="str">
        <f t="shared" si="1"/>
        <v/>
      </c>
      <c r="H32" s="3" t="str">
        <f t="shared" si="5"/>
        <v/>
      </c>
      <c r="I32" s="13" t="str">
        <f t="shared" si="6"/>
        <v/>
      </c>
      <c r="J32" s="13" t="str">
        <f t="shared" si="2"/>
        <v/>
      </c>
      <c r="L32" s="3" t="str">
        <f t="shared" si="4"/>
        <v/>
      </c>
      <c r="M32" s="3" t="str">
        <f t="shared" si="7"/>
        <v/>
      </c>
      <c r="N32" s="13" t="str">
        <f t="shared" si="8"/>
        <v/>
      </c>
      <c r="O32" s="13" t="str">
        <f t="shared" si="3"/>
        <v/>
      </c>
    </row>
    <row r="33" spans="1:15" x14ac:dyDescent="0.25">
      <c r="L33" s="5" t="str">
        <f>IF(SUM(L9:L32)=0,"",SUM(L9:L32))</f>
        <v/>
      </c>
      <c r="M33" s="43" t="s">
        <v>43</v>
      </c>
      <c r="N33" s="44"/>
      <c r="O33" s="22"/>
    </row>
    <row r="34" spans="1:15" x14ac:dyDescent="0.25">
      <c r="A34" t="s">
        <v>48</v>
      </c>
      <c r="E34" s="8"/>
      <c r="L34" s="21" t="str">
        <f>IFERROR((SUMPRODUCT(E9:E32,N9:N32))/(SUM(N9:N32)),"")</f>
        <v/>
      </c>
      <c r="M34" s="41" t="s">
        <v>44</v>
      </c>
      <c r="N34" s="42"/>
      <c r="O34" s="19"/>
    </row>
    <row r="35" spans="1:15" x14ac:dyDescent="0.25">
      <c r="A35" t="s">
        <v>53</v>
      </c>
      <c r="L35" s="19" t="s">
        <v>49</v>
      </c>
      <c r="M35" s="20"/>
      <c r="N35" s="20"/>
    </row>
    <row r="36" spans="1:15" x14ac:dyDescent="0.25">
      <c r="A36" t="s">
        <v>47</v>
      </c>
    </row>
    <row r="37" spans="1:15" x14ac:dyDescent="0.25">
      <c r="A37" t="s">
        <v>35</v>
      </c>
    </row>
    <row r="38" spans="1:15" x14ac:dyDescent="0.25">
      <c r="A38" t="s">
        <v>34</v>
      </c>
    </row>
    <row r="39" spans="1:15" x14ac:dyDescent="0.25">
      <c r="A39" t="s">
        <v>36</v>
      </c>
    </row>
    <row r="40" spans="1:15" x14ac:dyDescent="0.25">
      <c r="A40" t="s">
        <v>37</v>
      </c>
    </row>
    <row r="41" spans="1:15" x14ac:dyDescent="0.25">
      <c r="A41" t="s">
        <v>32</v>
      </c>
    </row>
  </sheetData>
  <sheetProtection algorithmName="SHA-512" hashValue="7o0/0aDqfzj19tN8xNMAsVRoeN55pVL0jU1T/MSGauMSdvhgXMd9gjMDjsTngTXDbaZLccHwl4itP+4T3BEJJQ==" saltValue="WMmR05gXm6dzGjwAaq3Jbw==" spinCount="100000" sheet="1" objects="1" scenarios="1"/>
  <mergeCells count="4">
    <mergeCell ref="L7:O7"/>
    <mergeCell ref="G7:J7"/>
    <mergeCell ref="M34:N34"/>
    <mergeCell ref="M33:N33"/>
  </mergeCells>
  <dataValidations count="1">
    <dataValidation type="list" allowBlank="1" showInputMessage="1" showErrorMessage="1" sqref="C9:C32" xr:uid="{00000000-0002-0000-0100-000000000000}">
      <formula1>$AB$2:$AB$6</formula1>
    </dataValidation>
  </dataValidations>
  <pageMargins left="0.7" right="0.7" top="0.75" bottom="0.75" header="0.3" footer="0.3"/>
  <pageSetup paperSize="5" scale="45"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'Contact Sheet'!$A$7:$A$24</xm:f>
          </x14:formula1>
          <xm:sqref>A10:A32</xm:sqref>
        </x14:dataValidation>
        <x14:dataValidation type="list" allowBlank="1" showInputMessage="1" showErrorMessage="1" xr:uid="{B610C8A2-1005-42BE-ACAC-4397C598D425}">
          <x14:formula1>
            <xm:f>'Contact Sheet'!$A$7:$A$34</xm:f>
          </x14:formula1>
          <xm:sqref>A9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Contact Sheet</vt:lpstr>
      <vt:lpstr>Calculator</vt:lpstr>
    </vt:vector>
  </TitlesOfParts>
  <Company>NV Division of Water Resources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Kathleen Petter</dc:creator>
  <cp:lastModifiedBy>Casey Adkins</cp:lastModifiedBy>
  <cp:lastPrinted>2019-12-12T23:45:13Z</cp:lastPrinted>
  <dcterms:created xsi:type="dcterms:W3CDTF">2019-12-06T16:55:00Z</dcterms:created>
  <dcterms:modified xsi:type="dcterms:W3CDTF">2026-02-11T16:13:31Z</dcterms:modified>
</cp:coreProperties>
</file>